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vi\Downloads\"/>
    </mc:Choice>
  </mc:AlternateContent>
  <xr:revisionPtr revIDLastSave="0" documentId="13_ncr:1_{C74E161A-1ED2-4A85-9EB4-A6349525AC3B}" xr6:coauthVersionLast="45" xr6:coauthVersionMax="45" xr10:uidLastSave="{00000000-0000-0000-0000-000000000000}"/>
  <bookViews>
    <workbookView xWindow="-120" yWindow="-120" windowWidth="20730" windowHeight="11310" xr2:uid="{00000000-000D-0000-FFFF-FFFF00000000}"/>
  </bookViews>
  <sheets>
    <sheet name="Exhibit 1" sheetId="1" r:id="rId1"/>
    <sheet name="Part One No 3 " sheetId="2" r:id="rId2"/>
    <sheet name="Part Two (1)" sheetId="3" r:id="rId3"/>
    <sheet name="Part Two (2)" sheetId="4" r:id="rId4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7" i="1" l="1"/>
  <c r="E27" i="1" s="1"/>
  <c r="F27" i="1" s="1"/>
  <c r="G27" i="1" s="1"/>
  <c r="H27" i="1" s="1"/>
  <c r="I27" i="1" s="1"/>
  <c r="C27" i="1"/>
  <c r="E2" i="3"/>
  <c r="D33" i="4"/>
  <c r="E33" i="4"/>
  <c r="F33" i="4"/>
  <c r="G33" i="4"/>
  <c r="H33" i="4"/>
  <c r="I33" i="4"/>
  <c r="J33" i="4"/>
  <c r="C33" i="4"/>
  <c r="D32" i="4"/>
  <c r="E32" i="4" s="1"/>
  <c r="F32" i="4" s="1"/>
  <c r="G32" i="4" s="1"/>
  <c r="H32" i="4" s="1"/>
  <c r="I32" i="4" s="1"/>
  <c r="J32" i="4" s="1"/>
  <c r="D29" i="4"/>
  <c r="E29" i="4"/>
  <c r="F29" i="4"/>
  <c r="G29" i="4"/>
  <c r="H29" i="4"/>
  <c r="I29" i="4"/>
  <c r="J29" i="4"/>
  <c r="C29" i="4"/>
  <c r="E28" i="4"/>
  <c r="F28" i="4" s="1"/>
  <c r="G28" i="4" s="1"/>
  <c r="H28" i="4" s="1"/>
  <c r="I28" i="4" s="1"/>
  <c r="J28" i="4" s="1"/>
  <c r="D28" i="4"/>
  <c r="D25" i="4"/>
  <c r="E25" i="4"/>
  <c r="F25" i="4"/>
  <c r="G25" i="4"/>
  <c r="H25" i="4"/>
  <c r="I25" i="4"/>
  <c r="J25" i="4"/>
  <c r="C25" i="4"/>
  <c r="D24" i="4"/>
  <c r="E24" i="4"/>
  <c r="F24" i="4"/>
  <c r="G24" i="4"/>
  <c r="H24" i="4"/>
  <c r="I24" i="4"/>
  <c r="J24" i="4"/>
  <c r="C24" i="4"/>
  <c r="J23" i="4"/>
  <c r="I23" i="4"/>
  <c r="H23" i="4"/>
  <c r="G23" i="4"/>
  <c r="F23" i="4"/>
  <c r="E23" i="4"/>
  <c r="D23" i="4"/>
  <c r="C23" i="4"/>
  <c r="D7" i="4"/>
  <c r="F2" i="3"/>
  <c r="E22" i="4"/>
  <c r="F22" i="4" s="1"/>
  <c r="G22" i="4" s="1"/>
  <c r="H22" i="4" s="1"/>
  <c r="I22" i="4" s="1"/>
  <c r="J22" i="4" s="1"/>
  <c r="D22" i="4"/>
  <c r="I19" i="4"/>
  <c r="H19" i="4"/>
  <c r="G19" i="4"/>
  <c r="F19" i="4"/>
  <c r="E19" i="4"/>
  <c r="D19" i="4"/>
  <c r="C19" i="4"/>
  <c r="J18" i="4"/>
  <c r="I18" i="4"/>
  <c r="H18" i="4"/>
  <c r="G18" i="4"/>
  <c r="F18" i="4"/>
  <c r="E18" i="4"/>
  <c r="D18" i="4"/>
  <c r="C18" i="4"/>
  <c r="J17" i="4"/>
  <c r="I17" i="4"/>
  <c r="H17" i="4"/>
  <c r="G17" i="4"/>
  <c r="F17" i="4"/>
  <c r="E17" i="4"/>
  <c r="D17" i="4"/>
  <c r="C17" i="4"/>
  <c r="J16" i="4"/>
  <c r="I16" i="4"/>
  <c r="H16" i="4"/>
  <c r="G16" i="4"/>
  <c r="F16" i="4"/>
  <c r="E16" i="4"/>
  <c r="D16" i="4"/>
  <c r="C16" i="4"/>
  <c r="J15" i="4"/>
  <c r="I15" i="4"/>
  <c r="H15" i="4"/>
  <c r="G15" i="4"/>
  <c r="F15" i="4"/>
  <c r="E15" i="4"/>
  <c r="D15" i="4"/>
  <c r="C15" i="4"/>
  <c r="J14" i="4"/>
  <c r="I14" i="4"/>
  <c r="H14" i="4"/>
  <c r="G14" i="4"/>
  <c r="F14" i="4"/>
  <c r="E14" i="4"/>
  <c r="D14" i="4"/>
  <c r="C14" i="4"/>
  <c r="J13" i="4"/>
  <c r="I13" i="4"/>
  <c r="H13" i="4"/>
  <c r="G13" i="4"/>
  <c r="F13" i="4"/>
  <c r="E13" i="4"/>
  <c r="D13" i="4"/>
  <c r="C13" i="4"/>
  <c r="J12" i="4"/>
  <c r="I12" i="4"/>
  <c r="H12" i="4"/>
  <c r="G12" i="4"/>
  <c r="F12" i="4"/>
  <c r="E12" i="4"/>
  <c r="D12" i="4"/>
  <c r="C12" i="4"/>
  <c r="J11" i="4"/>
  <c r="I11" i="4"/>
  <c r="H11" i="4"/>
  <c r="G11" i="4"/>
  <c r="F11" i="4"/>
  <c r="E11" i="4"/>
  <c r="D11" i="4"/>
  <c r="C11" i="4"/>
  <c r="J10" i="4"/>
  <c r="I10" i="4"/>
  <c r="H10" i="4"/>
  <c r="G10" i="4"/>
  <c r="F10" i="4"/>
  <c r="E10" i="4"/>
  <c r="D10" i="4"/>
  <c r="C10" i="4"/>
  <c r="J9" i="4"/>
  <c r="I9" i="4"/>
  <c r="H9" i="4"/>
  <c r="G9" i="4"/>
  <c r="F9" i="4"/>
  <c r="E9" i="4"/>
  <c r="D9" i="4"/>
  <c r="C9" i="4"/>
  <c r="J8" i="4"/>
  <c r="I8" i="4"/>
  <c r="H8" i="4"/>
  <c r="G8" i="4"/>
  <c r="F8" i="4"/>
  <c r="E8" i="4"/>
  <c r="D8" i="4"/>
  <c r="C8" i="4"/>
  <c r="J7" i="4"/>
  <c r="I7" i="4"/>
  <c r="H7" i="4"/>
  <c r="G7" i="4"/>
  <c r="F7" i="4"/>
  <c r="E7" i="4"/>
  <c r="C7" i="4"/>
  <c r="J6" i="4"/>
  <c r="I6" i="4"/>
  <c r="H6" i="4"/>
  <c r="G6" i="4"/>
  <c r="F6" i="4"/>
  <c r="E6" i="4"/>
  <c r="D6" i="4"/>
  <c r="C6" i="4"/>
  <c r="J5" i="4"/>
  <c r="J20" i="4" s="1"/>
  <c r="I5" i="4"/>
  <c r="I20" i="4" s="1"/>
  <c r="H5" i="4"/>
  <c r="G5" i="4"/>
  <c r="F5" i="4"/>
  <c r="E5" i="4"/>
  <c r="E20" i="4" s="1"/>
  <c r="D5" i="4"/>
  <c r="C5" i="4"/>
  <c r="D5" i="3"/>
  <c r="F3" i="3"/>
  <c r="F4" i="3"/>
  <c r="F5" i="3" s="1"/>
  <c r="D3" i="3"/>
  <c r="D4" i="3"/>
  <c r="D2" i="3"/>
  <c r="B5" i="3"/>
  <c r="E22" i="2"/>
  <c r="F22" i="2"/>
  <c r="G22" i="2" s="1"/>
  <c r="H22" i="2" s="1"/>
  <c r="I22" i="2" s="1"/>
  <c r="J22" i="2" s="1"/>
  <c r="D22" i="2"/>
  <c r="E20" i="2"/>
  <c r="C20" i="2"/>
  <c r="J20" i="2"/>
  <c r="I20" i="2"/>
  <c r="H20" i="2"/>
  <c r="G20" i="2"/>
  <c r="H10" i="2"/>
  <c r="G13" i="2"/>
  <c r="G6" i="2"/>
  <c r="G7" i="2"/>
  <c r="G8" i="2"/>
  <c r="G9" i="2"/>
  <c r="G10" i="2"/>
  <c r="G11" i="2"/>
  <c r="G12" i="2"/>
  <c r="G14" i="2"/>
  <c r="G15" i="2"/>
  <c r="G16" i="2"/>
  <c r="G17" i="2"/>
  <c r="G18" i="2"/>
  <c r="G19" i="2"/>
  <c r="G5" i="2"/>
  <c r="C6" i="2"/>
  <c r="I8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I5" i="2"/>
  <c r="I6" i="2"/>
  <c r="I7" i="2"/>
  <c r="I9" i="2"/>
  <c r="I10" i="2"/>
  <c r="I11" i="2"/>
  <c r="I12" i="2"/>
  <c r="I13" i="2"/>
  <c r="I14" i="2"/>
  <c r="I15" i="2"/>
  <c r="I16" i="2"/>
  <c r="I17" i="2"/>
  <c r="I18" i="2"/>
  <c r="I19" i="2"/>
  <c r="H5" i="2"/>
  <c r="H6" i="2"/>
  <c r="H7" i="2"/>
  <c r="H8" i="2"/>
  <c r="H9" i="2"/>
  <c r="H11" i="2"/>
  <c r="H12" i="2"/>
  <c r="H13" i="2"/>
  <c r="H14" i="2"/>
  <c r="H15" i="2"/>
  <c r="H16" i="2"/>
  <c r="H17" i="2"/>
  <c r="H18" i="2"/>
  <c r="H19" i="2"/>
  <c r="F20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5" i="2"/>
  <c r="D15" i="2"/>
  <c r="D16" i="2"/>
  <c r="D17" i="2"/>
  <c r="D18" i="2"/>
  <c r="D20" i="2" s="1"/>
  <c r="D19" i="2"/>
  <c r="D6" i="2"/>
  <c r="D7" i="2"/>
  <c r="D8" i="2"/>
  <c r="D9" i="2"/>
  <c r="D10" i="2"/>
  <c r="D11" i="2"/>
  <c r="D12" i="2"/>
  <c r="D13" i="2"/>
  <c r="D14" i="2"/>
  <c r="D5" i="2"/>
  <c r="C5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4" l="1"/>
  <c r="G20" i="4"/>
  <c r="H20" i="4"/>
  <c r="F20" i="4"/>
  <c r="D20" i="4"/>
</calcChain>
</file>

<file path=xl/sharedStrings.xml><?xml version="1.0" encoding="utf-8"?>
<sst xmlns="http://schemas.openxmlformats.org/spreadsheetml/2006/main" count="67" uniqueCount="49">
  <si>
    <t>Year</t>
  </si>
  <si>
    <t>Project1</t>
  </si>
  <si>
    <t>Project2</t>
  </si>
  <si>
    <t>Project3</t>
  </si>
  <si>
    <t>Project4</t>
  </si>
  <si>
    <t>Project5</t>
  </si>
  <si>
    <t>Project6</t>
  </si>
  <si>
    <t>Project7</t>
  </si>
  <si>
    <t>Project8</t>
  </si>
  <si>
    <t>Excess of cash flow</t>
  </si>
  <si>
    <t>Over investment</t>
  </si>
  <si>
    <t>benefits</t>
  </si>
  <si>
    <t>EXHIBIT I</t>
  </si>
  <si>
    <t>Sum of cash flow</t>
  </si>
  <si>
    <t>Initial Investment</t>
  </si>
  <si>
    <t>Project cash flows in (000)</t>
  </si>
  <si>
    <t>Yellows/italics indicate year in which payback is accomplished</t>
  </si>
  <si>
    <t>PV Factor @ 10%</t>
  </si>
  <si>
    <t>Project 1</t>
  </si>
  <si>
    <t>Project 3</t>
  </si>
  <si>
    <t>Project 4</t>
  </si>
  <si>
    <t>Project 5</t>
  </si>
  <si>
    <t>Project 6</t>
  </si>
  <si>
    <t>Project 7</t>
  </si>
  <si>
    <t>Project 8</t>
  </si>
  <si>
    <t>NPV</t>
  </si>
  <si>
    <t>PV of Project 2</t>
  </si>
  <si>
    <t>Project</t>
  </si>
  <si>
    <t>Rank</t>
  </si>
  <si>
    <t>Account</t>
  </si>
  <si>
    <t>$</t>
  </si>
  <si>
    <t>Long-term Debt</t>
  </si>
  <si>
    <t>Preferred Stock</t>
  </si>
  <si>
    <t>Common Stock</t>
  </si>
  <si>
    <t>Total</t>
  </si>
  <si>
    <t>Weight</t>
  </si>
  <si>
    <t>Cost</t>
  </si>
  <si>
    <t>Costs before Tax</t>
  </si>
  <si>
    <t>PV Factor @ 13%</t>
  </si>
  <si>
    <t>PI</t>
  </si>
  <si>
    <t>PV of Casflow</t>
  </si>
  <si>
    <t>Investment</t>
  </si>
  <si>
    <t>Profitability Index</t>
  </si>
  <si>
    <t>IRR</t>
  </si>
  <si>
    <t>Internal Rate of Return</t>
  </si>
  <si>
    <t>MIRR</t>
  </si>
  <si>
    <t>Since the NPV is supreme to all other technques, I would recoment all the project with positive NPV ie 2,6,7 and 8</t>
  </si>
  <si>
    <t>1-Tax</t>
  </si>
  <si>
    <t>Simple Inspection of Cashflow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</si>
</sst>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4" formatCode="_(&quot;$&quot;* #,##0.00_);_(&quot;$&quot;* \(#,##0.00\);_(&quot;$&quot;* &quot;-&quot;??_);_(@_)"/>
    <numFmt numFmtId="168" formatCode="0.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0" xfId="0" applyFont="1" applyBorder="1"/>
    <xf numFmtId="0" fontId="2" fillId="3" borderId="0" xfId="0" applyFont="1" applyFill="1" applyBorder="1"/>
    <xf numFmtId="0" fontId="2" fillId="0" borderId="0" xfId="0" applyFont="1" applyBorder="1" applyAlignment="1"/>
    <xf numFmtId="44" fontId="2" fillId="0" borderId="0" xfId="0" applyNumberFormat="1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/>
    <xf numFmtId="0" fontId="2" fillId="0" borderId="1" xfId="0" applyFont="1" applyBorder="1"/>
    <xf numFmtId="6" fontId="2" fillId="0" borderId="1" xfId="0" applyNumberFormat="1" applyFont="1" applyBorder="1"/>
    <xf numFmtId="44" fontId="2" fillId="0" borderId="1" xfId="0" applyNumberFormat="1" applyFont="1" applyBorder="1"/>
    <xf numFmtId="168" fontId="2" fillId="0" borderId="1" xfId="0" applyNumberFormat="1" applyFont="1" applyBorder="1"/>
    <xf numFmtId="0" fontId="4" fillId="0" borderId="1" xfId="0" applyFont="1" applyBorder="1"/>
    <xf numFmtId="6" fontId="4" fillId="0" borderId="1" xfId="0" applyNumberFormat="1" applyFont="1" applyBorder="1"/>
    <xf numFmtId="6" fontId="4" fillId="4" borderId="1" xfId="0" applyNumberFormat="1" applyFont="1" applyFill="1" applyBorder="1"/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9" fontId="2" fillId="0" borderId="1" xfId="0" applyNumberFormat="1" applyFont="1" applyBorder="1" applyAlignment="1">
      <alignment vertical="center" wrapText="1"/>
    </xf>
    <xf numFmtId="2" fontId="0" fillId="0" borderId="1" xfId="0" applyNumberFormat="1" applyBorder="1"/>
    <xf numFmtId="9" fontId="0" fillId="0" borderId="1" xfId="2" applyFont="1" applyBorder="1"/>
    <xf numFmtId="0" fontId="2" fillId="0" borderId="1" xfId="0" applyFont="1" applyBorder="1" applyAlignment="1">
      <alignment vertical="center"/>
    </xf>
    <xf numFmtId="3" fontId="0" fillId="0" borderId="1" xfId="0" applyNumberFormat="1" applyBorder="1"/>
    <xf numFmtId="10" fontId="0" fillId="0" borderId="1" xfId="2" applyNumberFormat="1" applyFont="1" applyBorder="1"/>
    <xf numFmtId="168" fontId="4" fillId="0" borderId="1" xfId="0" applyNumberFormat="1" applyFont="1" applyBorder="1"/>
    <xf numFmtId="10" fontId="2" fillId="0" borderId="1" xfId="0" applyNumberFormat="1" applyFont="1" applyBorder="1"/>
    <xf numFmtId="0" fontId="3" fillId="0" borderId="0" xfId="0" applyFont="1"/>
    <xf numFmtId="0" fontId="3" fillId="0" borderId="1" xfId="0" applyFont="1" applyBorder="1"/>
    <xf numFmtId="0" fontId="5" fillId="0" borderId="0" xfId="0" applyFont="1"/>
    <xf numFmtId="0" fontId="4" fillId="0" borderId="0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2" borderId="0" xfId="0" applyFont="1" applyFill="1"/>
    <xf numFmtId="44" fontId="2" fillId="0" borderId="1" xfId="1" applyNumberFormat="1" applyFont="1" applyBorder="1" applyAlignment="1">
      <alignment horizontal="center"/>
    </xf>
    <xf numFmtId="44" fontId="2" fillId="0" borderId="1" xfId="1" applyNumberFormat="1" applyFont="1" applyBorder="1"/>
    <xf numFmtId="44" fontId="2" fillId="0" borderId="0" xfId="0" applyNumberFormat="1" applyFont="1"/>
    <xf numFmtId="44" fontId="6" fillId="2" borderId="1" xfId="1" applyNumberFormat="1" applyFont="1" applyFill="1" applyBorder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showGridLines="0" tabSelected="1" topLeftCell="A11" workbookViewId="0">
      <selection activeCell="M20" sqref="M20"/>
    </sheetView>
  </sheetViews>
  <sheetFormatPr defaultRowHeight="15.75" x14ac:dyDescent="0.25"/>
  <cols>
    <col min="1" max="1" width="19.85546875" style="1" customWidth="1"/>
    <col min="2" max="2" width="12.5703125" style="1" customWidth="1"/>
    <col min="3" max="3" width="13.42578125" style="1" customWidth="1"/>
    <col min="4" max="4" width="14" style="1" customWidth="1"/>
    <col min="5" max="5" width="13" style="1" customWidth="1"/>
    <col min="6" max="6" width="12.140625" style="1" customWidth="1"/>
    <col min="7" max="7" width="12.5703125" style="1" customWidth="1"/>
    <col min="8" max="8" width="12.85546875" style="1" customWidth="1"/>
    <col min="9" max="9" width="13.140625" style="1" customWidth="1"/>
    <col min="10" max="10" width="10.5703125" style="1" bestFit="1" customWidth="1"/>
    <col min="11" max="11" width="12.28515625" style="1" customWidth="1"/>
    <col min="12" max="13" width="12.140625" style="1" customWidth="1"/>
    <col min="14" max="14" width="10.85546875" style="1" customWidth="1"/>
    <col min="15" max="16384" width="9.140625" style="1"/>
  </cols>
  <sheetData>
    <row r="1" spans="1:12" x14ac:dyDescent="0.25">
      <c r="A1" s="2" t="s">
        <v>12</v>
      </c>
      <c r="D1" s="2" t="s">
        <v>15</v>
      </c>
    </row>
    <row r="2" spans="1:12" x14ac:dyDescent="0.25">
      <c r="A2" s="31"/>
      <c r="B2" s="31" t="s">
        <v>1</v>
      </c>
      <c r="C2" s="31" t="s">
        <v>2</v>
      </c>
      <c r="D2" s="31" t="s">
        <v>3</v>
      </c>
      <c r="E2" s="31" t="s">
        <v>4</v>
      </c>
      <c r="F2" s="31" t="s">
        <v>5</v>
      </c>
      <c r="G2" s="31" t="s">
        <v>6</v>
      </c>
      <c r="H2" s="31" t="s">
        <v>7</v>
      </c>
      <c r="I2" s="31" t="s">
        <v>8</v>
      </c>
      <c r="J2" s="3"/>
    </row>
    <row r="3" spans="1:12" x14ac:dyDescent="0.25">
      <c r="A3" s="31" t="s">
        <v>14</v>
      </c>
      <c r="B3" s="34">
        <v>-2000</v>
      </c>
      <c r="C3" s="34">
        <v>-2000</v>
      </c>
      <c r="D3" s="34">
        <v>-2000</v>
      </c>
      <c r="E3" s="34">
        <v>-2000</v>
      </c>
      <c r="F3" s="34">
        <v>-2000</v>
      </c>
      <c r="G3" s="34">
        <v>-2000</v>
      </c>
      <c r="H3" s="34">
        <v>-2000</v>
      </c>
      <c r="I3" s="34">
        <v>-2000</v>
      </c>
      <c r="J3" s="3"/>
    </row>
    <row r="4" spans="1:12" x14ac:dyDescent="0.25">
      <c r="A4" s="31" t="s">
        <v>0</v>
      </c>
      <c r="B4" s="35"/>
      <c r="C4" s="35"/>
      <c r="D4" s="35"/>
      <c r="E4" s="35"/>
      <c r="F4" s="35"/>
      <c r="G4" s="35"/>
      <c r="H4" s="35"/>
      <c r="I4" s="35"/>
      <c r="J4" s="3"/>
      <c r="L4" s="36"/>
    </row>
    <row r="5" spans="1:12" x14ac:dyDescent="0.25">
      <c r="A5" s="31">
        <v>1</v>
      </c>
      <c r="B5" s="35">
        <v>330</v>
      </c>
      <c r="C5" s="35">
        <v>1666</v>
      </c>
      <c r="D5" s="35">
        <v>0</v>
      </c>
      <c r="E5" s="35">
        <v>160</v>
      </c>
      <c r="F5" s="35">
        <v>280</v>
      </c>
      <c r="G5" s="37">
        <v>2200</v>
      </c>
      <c r="H5" s="35">
        <v>1200</v>
      </c>
      <c r="I5" s="35">
        <v>-350</v>
      </c>
      <c r="J5" s="3"/>
    </row>
    <row r="6" spans="1:12" x14ac:dyDescent="0.25">
      <c r="A6" s="31">
        <v>2</v>
      </c>
      <c r="B6" s="35">
        <v>330</v>
      </c>
      <c r="C6" s="37">
        <v>334</v>
      </c>
      <c r="D6" s="35">
        <v>0</v>
      </c>
      <c r="E6" s="35">
        <v>200</v>
      </c>
      <c r="F6" s="35">
        <v>280</v>
      </c>
      <c r="G6" s="35">
        <v>0</v>
      </c>
      <c r="H6" s="37">
        <v>900</v>
      </c>
      <c r="I6" s="35">
        <v>-60</v>
      </c>
      <c r="J6" s="3"/>
    </row>
    <row r="7" spans="1:12" x14ac:dyDescent="0.25">
      <c r="A7" s="31">
        <v>3</v>
      </c>
      <c r="B7" s="35">
        <v>330</v>
      </c>
      <c r="C7" s="35">
        <v>165</v>
      </c>
      <c r="D7" s="35">
        <v>0</v>
      </c>
      <c r="E7" s="35">
        <v>350</v>
      </c>
      <c r="F7" s="35">
        <v>280</v>
      </c>
      <c r="G7" s="35">
        <v>0</v>
      </c>
      <c r="H7" s="35">
        <v>300</v>
      </c>
      <c r="I7" s="35">
        <v>60</v>
      </c>
      <c r="J7" s="3"/>
    </row>
    <row r="8" spans="1:12" x14ac:dyDescent="0.25">
      <c r="A8" s="31">
        <v>4</v>
      </c>
      <c r="B8" s="35">
        <v>330</v>
      </c>
      <c r="C8" s="35">
        <v>0</v>
      </c>
      <c r="D8" s="35">
        <v>0</v>
      </c>
      <c r="E8" s="35">
        <v>395</v>
      </c>
      <c r="F8" s="35">
        <v>280</v>
      </c>
      <c r="G8" s="35">
        <v>0</v>
      </c>
      <c r="H8" s="35">
        <v>90</v>
      </c>
      <c r="I8" s="35">
        <v>350</v>
      </c>
      <c r="J8" s="3"/>
    </row>
    <row r="9" spans="1:12" x14ac:dyDescent="0.25">
      <c r="A9" s="31">
        <v>5</v>
      </c>
      <c r="B9" s="35">
        <v>330</v>
      </c>
      <c r="C9" s="35">
        <v>0</v>
      </c>
      <c r="D9" s="35">
        <v>0</v>
      </c>
      <c r="E9" s="35">
        <v>432</v>
      </c>
      <c r="F9" s="35">
        <v>280</v>
      </c>
      <c r="G9" s="35">
        <v>0</v>
      </c>
      <c r="H9" s="35">
        <v>70</v>
      </c>
      <c r="I9" s="35">
        <v>700</v>
      </c>
      <c r="J9" s="3"/>
    </row>
    <row r="10" spans="1:12" x14ac:dyDescent="0.25">
      <c r="A10" s="31">
        <v>6</v>
      </c>
      <c r="B10" s="35">
        <v>330</v>
      </c>
      <c r="C10" s="35">
        <v>0</v>
      </c>
      <c r="D10" s="35">
        <v>0</v>
      </c>
      <c r="E10" s="37">
        <v>440</v>
      </c>
      <c r="F10" s="35">
        <v>280</v>
      </c>
      <c r="G10" s="35">
        <v>4000</v>
      </c>
      <c r="H10" s="35">
        <v>0</v>
      </c>
      <c r="I10" s="35">
        <v>1200</v>
      </c>
      <c r="J10" s="3"/>
    </row>
    <row r="11" spans="1:12" x14ac:dyDescent="0.25">
      <c r="A11" s="31">
        <v>7</v>
      </c>
      <c r="B11" s="37">
        <v>330</v>
      </c>
      <c r="C11" s="35">
        <v>0</v>
      </c>
      <c r="D11" s="35">
        <v>0</v>
      </c>
      <c r="E11" s="35">
        <v>442</v>
      </c>
      <c r="F11" s="35">
        <v>280</v>
      </c>
      <c r="G11" s="35"/>
      <c r="H11" s="35">
        <v>0</v>
      </c>
      <c r="I11" s="37">
        <v>2250</v>
      </c>
      <c r="J11" s="3"/>
    </row>
    <row r="12" spans="1:12" x14ac:dyDescent="0.25">
      <c r="A12" s="31">
        <v>8</v>
      </c>
      <c r="B12" s="35">
        <v>1000</v>
      </c>
      <c r="C12" s="35">
        <v>0</v>
      </c>
      <c r="D12" s="35">
        <v>0</v>
      </c>
      <c r="E12" s="35">
        <v>444</v>
      </c>
      <c r="F12" s="37">
        <v>280</v>
      </c>
      <c r="G12" s="35"/>
      <c r="H12" s="35">
        <v>0</v>
      </c>
      <c r="I12" s="35"/>
      <c r="J12" s="3"/>
    </row>
    <row r="13" spans="1:12" x14ac:dyDescent="0.25">
      <c r="A13" s="31">
        <v>9</v>
      </c>
      <c r="B13" s="35"/>
      <c r="C13" s="35">
        <v>0</v>
      </c>
      <c r="D13" s="35">
        <v>0</v>
      </c>
      <c r="E13" s="35">
        <v>446</v>
      </c>
      <c r="F13" s="35">
        <v>280</v>
      </c>
      <c r="G13" s="35"/>
      <c r="H13" s="35">
        <v>2000</v>
      </c>
      <c r="I13" s="35"/>
      <c r="J13" s="3"/>
    </row>
    <row r="14" spans="1:12" x14ac:dyDescent="0.25">
      <c r="A14" s="31">
        <v>10</v>
      </c>
      <c r="B14" s="35"/>
      <c r="C14" s="35">
        <v>5000</v>
      </c>
      <c r="D14" s="35">
        <v>0</v>
      </c>
      <c r="E14" s="35">
        <v>448</v>
      </c>
      <c r="F14" s="35">
        <v>280</v>
      </c>
      <c r="G14" s="35"/>
      <c r="H14" s="35"/>
      <c r="I14" s="35"/>
      <c r="J14" s="3"/>
    </row>
    <row r="15" spans="1:12" x14ac:dyDescent="0.25">
      <c r="A15" s="31">
        <v>11</v>
      </c>
      <c r="B15" s="35"/>
      <c r="C15" s="35"/>
      <c r="D15" s="35">
        <v>0</v>
      </c>
      <c r="E15" s="35">
        <v>450</v>
      </c>
      <c r="F15" s="35">
        <v>280</v>
      </c>
      <c r="G15" s="35"/>
      <c r="H15" s="35"/>
      <c r="I15" s="35"/>
      <c r="J15" s="3"/>
    </row>
    <row r="16" spans="1:12" x14ac:dyDescent="0.25">
      <c r="A16" s="31">
        <v>12</v>
      </c>
      <c r="B16" s="35"/>
      <c r="C16" s="35"/>
      <c r="D16" s="35">
        <v>0</v>
      </c>
      <c r="E16" s="35">
        <v>451</v>
      </c>
      <c r="F16" s="35">
        <v>280</v>
      </c>
      <c r="G16" s="35"/>
      <c r="H16" s="35"/>
      <c r="I16" s="35"/>
      <c r="J16" s="3"/>
    </row>
    <row r="17" spans="1:14" x14ac:dyDescent="0.25">
      <c r="A17" s="31">
        <v>13</v>
      </c>
      <c r="B17" s="35"/>
      <c r="C17" s="35"/>
      <c r="D17" s="35">
        <v>0</v>
      </c>
      <c r="E17" s="35">
        <v>451</v>
      </c>
      <c r="F17" s="35">
        <v>280</v>
      </c>
      <c r="G17" s="35"/>
      <c r="H17" s="35"/>
      <c r="I17" s="35"/>
      <c r="J17" s="3"/>
    </row>
    <row r="18" spans="1:14" x14ac:dyDescent="0.25">
      <c r="A18" s="31">
        <v>14</v>
      </c>
      <c r="B18" s="35"/>
      <c r="C18" s="35"/>
      <c r="D18" s="35">
        <v>0</v>
      </c>
      <c r="E18" s="35">
        <v>452</v>
      </c>
      <c r="F18" s="35">
        <v>280</v>
      </c>
      <c r="G18" s="35"/>
      <c r="H18" s="35"/>
      <c r="I18" s="35"/>
      <c r="J18" s="3"/>
    </row>
    <row r="19" spans="1:14" x14ac:dyDescent="0.25">
      <c r="A19" s="31">
        <v>15</v>
      </c>
      <c r="B19" s="35"/>
      <c r="C19" s="35"/>
      <c r="D19" s="37">
        <v>9000</v>
      </c>
      <c r="E19" s="35">
        <v>-2000</v>
      </c>
      <c r="F19" s="35">
        <v>280</v>
      </c>
      <c r="G19" s="35"/>
      <c r="H19" s="35"/>
      <c r="I19" s="35"/>
      <c r="J19" s="3"/>
    </row>
    <row r="20" spans="1:14" x14ac:dyDescent="0.25">
      <c r="A20" s="32" t="s">
        <v>13</v>
      </c>
      <c r="B20" s="35"/>
      <c r="C20" s="35"/>
      <c r="D20" s="35"/>
      <c r="E20" s="35"/>
      <c r="F20" s="35"/>
      <c r="G20" s="35"/>
      <c r="H20" s="35"/>
      <c r="I20" s="35"/>
      <c r="J20" s="3"/>
    </row>
    <row r="21" spans="1:14" x14ac:dyDescent="0.25">
      <c r="A21" s="32" t="s">
        <v>11</v>
      </c>
      <c r="B21" s="35">
        <v>3310</v>
      </c>
      <c r="C21" s="35">
        <v>7165</v>
      </c>
      <c r="D21" s="35">
        <v>9000</v>
      </c>
      <c r="E21" s="35">
        <v>3561</v>
      </c>
      <c r="F21" s="35">
        <v>4200</v>
      </c>
      <c r="G21" s="35">
        <v>6200</v>
      </c>
      <c r="H21" s="35">
        <v>4560</v>
      </c>
      <c r="I21" s="35">
        <v>4150</v>
      </c>
      <c r="J21" s="6"/>
      <c r="K21" s="6"/>
      <c r="L21" s="6"/>
      <c r="M21" s="6"/>
      <c r="N21" s="6"/>
    </row>
    <row r="22" spans="1:14" x14ac:dyDescent="0.25">
      <c r="A22" s="32" t="s">
        <v>9</v>
      </c>
      <c r="B22" s="35"/>
      <c r="C22" s="35"/>
      <c r="D22" s="35"/>
      <c r="E22" s="35"/>
      <c r="F22" s="35"/>
      <c r="G22" s="35"/>
      <c r="H22" s="35"/>
      <c r="I22" s="35"/>
      <c r="J22" s="3"/>
    </row>
    <row r="23" spans="1:14" x14ac:dyDescent="0.25">
      <c r="A23" s="32" t="s">
        <v>10</v>
      </c>
      <c r="B23" s="35">
        <v>1310</v>
      </c>
      <c r="C23" s="35">
        <v>5165</v>
      </c>
      <c r="D23" s="35">
        <v>7000</v>
      </c>
      <c r="E23" s="35">
        <v>1562</v>
      </c>
      <c r="F23" s="35">
        <v>2200</v>
      </c>
      <c r="G23" s="35">
        <v>4200</v>
      </c>
      <c r="H23" s="35">
        <v>2560</v>
      </c>
      <c r="I23" s="35">
        <v>2150</v>
      </c>
      <c r="J23" s="3"/>
    </row>
    <row r="25" spans="1:14" x14ac:dyDescent="0.25">
      <c r="A25" s="33"/>
      <c r="B25" s="1" t="s">
        <v>16</v>
      </c>
    </row>
    <row r="26" spans="1:14" x14ac:dyDescent="0.25">
      <c r="C26" s="1" t="s">
        <v>48</v>
      </c>
    </row>
    <row r="27" spans="1:14" x14ac:dyDescent="0.25">
      <c r="A27" s="9" t="s">
        <v>27</v>
      </c>
      <c r="B27" s="9">
        <v>1</v>
      </c>
      <c r="C27" s="9">
        <f>B27+1</f>
        <v>2</v>
      </c>
      <c r="D27" s="9">
        <f t="shared" ref="D27:I27" si="0">C27+1</f>
        <v>3</v>
      </c>
      <c r="E27" s="9">
        <f t="shared" si="0"/>
        <v>4</v>
      </c>
      <c r="F27" s="9">
        <f t="shared" si="0"/>
        <v>5</v>
      </c>
      <c r="G27" s="9">
        <f t="shared" si="0"/>
        <v>6</v>
      </c>
      <c r="H27" s="9">
        <f t="shared" si="0"/>
        <v>7</v>
      </c>
      <c r="I27" s="9">
        <f t="shared" si="0"/>
        <v>8</v>
      </c>
    </row>
    <row r="28" spans="1:14" x14ac:dyDescent="0.25">
      <c r="A28" s="9" t="s">
        <v>28</v>
      </c>
      <c r="B28" s="9">
        <v>8</v>
      </c>
      <c r="C28" s="9">
        <v>2</v>
      </c>
      <c r="D28" s="9">
        <v>1</v>
      </c>
      <c r="E28" s="9">
        <v>7</v>
      </c>
      <c r="F28" s="9">
        <v>5</v>
      </c>
      <c r="G28" s="9">
        <v>3</v>
      </c>
      <c r="H28" s="9">
        <v>4</v>
      </c>
      <c r="I28" s="9">
        <v>6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3"/>
  <sheetViews>
    <sheetView showGridLines="0" topLeftCell="B3" workbookViewId="0">
      <selection activeCell="P9" sqref="P9"/>
    </sheetView>
  </sheetViews>
  <sheetFormatPr defaultRowHeight="15.75" x14ac:dyDescent="0.25"/>
  <cols>
    <col min="1" max="1" width="8.5703125" style="3" bestFit="1" customWidth="1"/>
    <col min="2" max="2" width="9.85546875" style="3" customWidth="1"/>
    <col min="3" max="3" width="9.85546875" style="3" bestFit="1" customWidth="1"/>
    <col min="4" max="4" width="11.5703125" style="3" bestFit="1" customWidth="1"/>
    <col min="5" max="5" width="11.7109375" style="3" customWidth="1"/>
    <col min="6" max="6" width="10.85546875" style="3" customWidth="1"/>
    <col min="7" max="7" width="9.85546875" style="3" bestFit="1" customWidth="1"/>
    <col min="8" max="9" width="11.5703125" style="3" bestFit="1" customWidth="1"/>
    <col min="10" max="10" width="11.7109375" style="3" customWidth="1"/>
    <col min="11" max="16384" width="9.140625" style="3"/>
  </cols>
  <sheetData>
    <row r="1" spans="1:11" x14ac:dyDescent="0.25">
      <c r="K1" s="4"/>
    </row>
    <row r="2" spans="1:11" s="5" customFormat="1" ht="47.25" x14ac:dyDescent="0.25">
      <c r="A2" s="5" t="s">
        <v>0</v>
      </c>
      <c r="B2" s="7" t="s">
        <v>17</v>
      </c>
      <c r="C2" s="7" t="s">
        <v>18</v>
      </c>
      <c r="D2" s="7" t="s">
        <v>26</v>
      </c>
      <c r="E2" s="8" t="s">
        <v>19</v>
      </c>
      <c r="F2" s="8" t="s">
        <v>20</v>
      </c>
      <c r="G2" s="8" t="s">
        <v>21</v>
      </c>
      <c r="H2" s="8" t="s">
        <v>22</v>
      </c>
      <c r="I2" s="8" t="s">
        <v>23</v>
      </c>
      <c r="J2" s="8" t="s">
        <v>24</v>
      </c>
    </row>
    <row r="3" spans="1:11" x14ac:dyDescent="0.25">
      <c r="B3" s="9"/>
      <c r="C3" s="9"/>
      <c r="D3" s="9"/>
      <c r="E3" s="9"/>
      <c r="F3" s="9"/>
      <c r="G3" s="9"/>
      <c r="H3" s="9"/>
      <c r="I3" s="9"/>
      <c r="J3" s="9"/>
    </row>
    <row r="4" spans="1:11" x14ac:dyDescent="0.25">
      <c r="A4" s="3">
        <v>0</v>
      </c>
      <c r="B4" s="9">
        <v>1</v>
      </c>
      <c r="C4" s="10">
        <v>-2000</v>
      </c>
      <c r="D4" s="10">
        <v>-2000</v>
      </c>
      <c r="E4" s="10">
        <v>-2000</v>
      </c>
      <c r="F4" s="10">
        <v>-2000</v>
      </c>
      <c r="G4" s="10">
        <v>-2000</v>
      </c>
      <c r="H4" s="10">
        <v>-2000</v>
      </c>
      <c r="I4" s="10">
        <v>-2000</v>
      </c>
      <c r="J4" s="10">
        <v>-2000</v>
      </c>
    </row>
    <row r="5" spans="1:11" x14ac:dyDescent="0.25">
      <c r="A5" s="3">
        <v>1</v>
      </c>
      <c r="B5" s="12">
        <v>0.90900000000000003</v>
      </c>
      <c r="C5" s="11">
        <f>B5*'Exhibit 1'!B5</f>
        <v>299.97000000000003</v>
      </c>
      <c r="D5" s="11">
        <f>B5*'Exhibit 1'!C5</f>
        <v>1514.394</v>
      </c>
      <c r="E5" s="11">
        <f>B5*'Exhibit 1'!D5</f>
        <v>0</v>
      </c>
      <c r="F5" s="11">
        <f>B5*'Exhibit 1'!E5</f>
        <v>145.44</v>
      </c>
      <c r="G5" s="11">
        <f>B5*'Exhibit 1'!F5</f>
        <v>254.52</v>
      </c>
      <c r="H5" s="11">
        <f>B5*'Exhibit 1'!G5</f>
        <v>1999.8</v>
      </c>
      <c r="I5" s="11">
        <f>'Exhibit 1'!H5*B5</f>
        <v>1090.8</v>
      </c>
      <c r="J5" s="11">
        <f>'Exhibit 1'!I5*'Part One No 3 '!B5</f>
        <v>-318.15000000000003</v>
      </c>
    </row>
    <row r="6" spans="1:11" x14ac:dyDescent="0.25">
      <c r="A6" s="3">
        <v>2</v>
      </c>
      <c r="B6" s="12">
        <v>0.82599999999999996</v>
      </c>
      <c r="C6" s="11">
        <f>B6*'Exhibit 1'!B6</f>
        <v>272.58</v>
      </c>
      <c r="D6" s="11">
        <f>B6*'Exhibit 1'!C6</f>
        <v>275.88399999999996</v>
      </c>
      <c r="E6" s="11">
        <f>B6*'Exhibit 1'!D6</f>
        <v>0</v>
      </c>
      <c r="F6" s="11">
        <f>B6*'Exhibit 1'!E6</f>
        <v>165.2</v>
      </c>
      <c r="G6" s="11">
        <f>B6*'Exhibit 1'!F6</f>
        <v>231.28</v>
      </c>
      <c r="H6" s="11">
        <f>B6*'Exhibit 1'!G6</f>
        <v>0</v>
      </c>
      <c r="I6" s="11">
        <f>'Exhibit 1'!H6*B6</f>
        <v>743.4</v>
      </c>
      <c r="J6" s="11">
        <f>'Exhibit 1'!I6*'Part One No 3 '!B6</f>
        <v>-49.559999999999995</v>
      </c>
    </row>
    <row r="7" spans="1:11" x14ac:dyDescent="0.25">
      <c r="A7" s="3">
        <v>3</v>
      </c>
      <c r="B7" s="12">
        <v>0.751</v>
      </c>
      <c r="C7" s="11">
        <f>B7*'Exhibit 1'!B7</f>
        <v>247.83</v>
      </c>
      <c r="D7" s="11">
        <f>B7*'Exhibit 1'!C7</f>
        <v>123.91500000000001</v>
      </c>
      <c r="E7" s="11">
        <f>B7*'Exhibit 1'!D7</f>
        <v>0</v>
      </c>
      <c r="F7" s="11">
        <f>B7*'Exhibit 1'!E7</f>
        <v>262.85000000000002</v>
      </c>
      <c r="G7" s="11">
        <f>B7*'Exhibit 1'!F7</f>
        <v>210.28</v>
      </c>
      <c r="H7" s="11">
        <f>B7*'Exhibit 1'!G7</f>
        <v>0</v>
      </c>
      <c r="I7" s="11">
        <f>'Exhibit 1'!H7*B7</f>
        <v>225.3</v>
      </c>
      <c r="J7" s="11">
        <f>'Exhibit 1'!I7*'Part One No 3 '!B7</f>
        <v>45.06</v>
      </c>
    </row>
    <row r="8" spans="1:11" x14ac:dyDescent="0.25">
      <c r="A8" s="3">
        <v>4</v>
      </c>
      <c r="B8" s="12">
        <v>0.68300000000000005</v>
      </c>
      <c r="C8" s="11">
        <f>B8*'Exhibit 1'!B8</f>
        <v>225.39000000000001</v>
      </c>
      <c r="D8" s="11">
        <f>B8*'Exhibit 1'!C8</f>
        <v>0</v>
      </c>
      <c r="E8" s="11">
        <f>B8*'Exhibit 1'!D8</f>
        <v>0</v>
      </c>
      <c r="F8" s="11">
        <f>B8*'Exhibit 1'!E8</f>
        <v>269.78500000000003</v>
      </c>
      <c r="G8" s="11">
        <f>B8*'Exhibit 1'!F8</f>
        <v>191.24</v>
      </c>
      <c r="H8" s="11">
        <f>B8*'Exhibit 1'!G8</f>
        <v>0</v>
      </c>
      <c r="I8" s="11">
        <f>'Exhibit 1'!H8*B8</f>
        <v>61.470000000000006</v>
      </c>
      <c r="J8" s="11">
        <f>'Exhibit 1'!I8*'Part One No 3 '!B8</f>
        <v>239.05</v>
      </c>
    </row>
    <row r="9" spans="1:11" x14ac:dyDescent="0.25">
      <c r="A9" s="3">
        <v>5</v>
      </c>
      <c r="B9" s="12">
        <v>0.621</v>
      </c>
      <c r="C9" s="11">
        <f>B9*'Exhibit 1'!B9</f>
        <v>204.93</v>
      </c>
      <c r="D9" s="11">
        <f>B9*'Exhibit 1'!C9</f>
        <v>0</v>
      </c>
      <c r="E9" s="11">
        <f>B9*'Exhibit 1'!D9</f>
        <v>0</v>
      </c>
      <c r="F9" s="11">
        <f>B9*'Exhibit 1'!E9</f>
        <v>268.27199999999999</v>
      </c>
      <c r="G9" s="11">
        <f>B9*'Exhibit 1'!F9</f>
        <v>173.88</v>
      </c>
      <c r="H9" s="11">
        <f>B9*'Exhibit 1'!G9</f>
        <v>0</v>
      </c>
      <c r="I9" s="11">
        <f>'Exhibit 1'!H9*B9</f>
        <v>43.47</v>
      </c>
      <c r="J9" s="11">
        <f>'Exhibit 1'!I9*'Part One No 3 '!B9</f>
        <v>434.7</v>
      </c>
    </row>
    <row r="10" spans="1:11" x14ac:dyDescent="0.25">
      <c r="A10" s="3">
        <v>6</v>
      </c>
      <c r="B10" s="12">
        <v>0.56399999999999995</v>
      </c>
      <c r="C10" s="11">
        <f>B10*'Exhibit 1'!B10</f>
        <v>186.11999999999998</v>
      </c>
      <c r="D10" s="11">
        <f>B10*'Exhibit 1'!C10</f>
        <v>0</v>
      </c>
      <c r="E10" s="11">
        <f>B10*'Exhibit 1'!D10</f>
        <v>0</v>
      </c>
      <c r="F10" s="11">
        <f>B10*'Exhibit 1'!E10</f>
        <v>248.15999999999997</v>
      </c>
      <c r="G10" s="11">
        <f>B10*'Exhibit 1'!F10</f>
        <v>157.91999999999999</v>
      </c>
      <c r="H10" s="11">
        <f>B10*'Exhibit 1'!G10</f>
        <v>2256</v>
      </c>
      <c r="I10" s="11">
        <f>'Exhibit 1'!H10*B10</f>
        <v>0</v>
      </c>
      <c r="J10" s="11">
        <f>'Exhibit 1'!I10*'Part One No 3 '!B10</f>
        <v>676.8</v>
      </c>
    </row>
    <row r="11" spans="1:11" x14ac:dyDescent="0.25">
      <c r="A11" s="3">
        <v>7</v>
      </c>
      <c r="B11" s="12">
        <v>0.51300000000000001</v>
      </c>
      <c r="C11" s="11">
        <f>B11*'Exhibit 1'!B11</f>
        <v>169.29</v>
      </c>
      <c r="D11" s="11">
        <f>B11*'Exhibit 1'!C11</f>
        <v>0</v>
      </c>
      <c r="E11" s="11">
        <f>B11*'Exhibit 1'!D11</f>
        <v>0</v>
      </c>
      <c r="F11" s="11">
        <f>B11*'Exhibit 1'!E11</f>
        <v>226.74600000000001</v>
      </c>
      <c r="G11" s="11">
        <f>B11*'Exhibit 1'!F11</f>
        <v>143.64000000000001</v>
      </c>
      <c r="H11" s="11">
        <f>B11*'Exhibit 1'!G11</f>
        <v>0</v>
      </c>
      <c r="I11" s="11">
        <f>'Exhibit 1'!H11*B11</f>
        <v>0</v>
      </c>
      <c r="J11" s="11">
        <f>'Exhibit 1'!I11*'Part One No 3 '!B11</f>
        <v>1154.25</v>
      </c>
    </row>
    <row r="12" spans="1:11" x14ac:dyDescent="0.25">
      <c r="A12" s="3">
        <v>8</v>
      </c>
      <c r="B12" s="12">
        <v>0.46700000000000003</v>
      </c>
      <c r="C12" s="11">
        <f>B12*'Exhibit 1'!B12</f>
        <v>467</v>
      </c>
      <c r="D12" s="11">
        <f>B12*'Exhibit 1'!C12</f>
        <v>0</v>
      </c>
      <c r="E12" s="11">
        <f>B12*'Exhibit 1'!D12</f>
        <v>0</v>
      </c>
      <c r="F12" s="11">
        <f>B12*'Exhibit 1'!E12</f>
        <v>207.34800000000001</v>
      </c>
      <c r="G12" s="11">
        <f>B12*'Exhibit 1'!F12</f>
        <v>130.76000000000002</v>
      </c>
      <c r="H12" s="11">
        <f>B12*'Exhibit 1'!G12</f>
        <v>0</v>
      </c>
      <c r="I12" s="11">
        <f>'Exhibit 1'!H12*B12</f>
        <v>0</v>
      </c>
      <c r="J12" s="11">
        <f>'Exhibit 1'!I12*'Part One No 3 '!B12</f>
        <v>0</v>
      </c>
    </row>
    <row r="13" spans="1:11" x14ac:dyDescent="0.25">
      <c r="A13" s="3">
        <v>9</v>
      </c>
      <c r="B13" s="12">
        <v>0.42399999999999999</v>
      </c>
      <c r="C13" s="11">
        <f>B13*'Exhibit 1'!B13</f>
        <v>0</v>
      </c>
      <c r="D13" s="11">
        <f>B13*'Exhibit 1'!C13</f>
        <v>0</v>
      </c>
      <c r="E13" s="11">
        <f>B13*'Exhibit 1'!D13</f>
        <v>0</v>
      </c>
      <c r="F13" s="11">
        <f>B13*'Exhibit 1'!E13</f>
        <v>189.10399999999998</v>
      </c>
      <c r="G13" s="11">
        <f>B13*'Exhibit 1'!F13</f>
        <v>118.72</v>
      </c>
      <c r="H13" s="11">
        <f>B13*'Exhibit 1'!G13</f>
        <v>0</v>
      </c>
      <c r="I13" s="11">
        <f>'Exhibit 1'!H13*B13</f>
        <v>848</v>
      </c>
      <c r="J13" s="11">
        <f>'Exhibit 1'!I13*'Part One No 3 '!B13</f>
        <v>0</v>
      </c>
    </row>
    <row r="14" spans="1:11" x14ac:dyDescent="0.25">
      <c r="A14" s="3">
        <v>10</v>
      </c>
      <c r="B14" s="12">
        <v>0.38600000000000001</v>
      </c>
      <c r="C14" s="11">
        <f>B14*'Exhibit 1'!B14</f>
        <v>0</v>
      </c>
      <c r="D14" s="11">
        <f>B14*'Exhibit 1'!C14</f>
        <v>1930</v>
      </c>
      <c r="E14" s="11">
        <f>B14*'Exhibit 1'!D14</f>
        <v>0</v>
      </c>
      <c r="F14" s="11">
        <f>B14*'Exhibit 1'!E14</f>
        <v>172.928</v>
      </c>
      <c r="G14" s="11">
        <f>B14*'Exhibit 1'!F14</f>
        <v>108.08</v>
      </c>
      <c r="H14" s="11">
        <f>B14*'Exhibit 1'!G14</f>
        <v>0</v>
      </c>
      <c r="I14" s="11">
        <f>'Exhibit 1'!H14*B14</f>
        <v>0</v>
      </c>
      <c r="J14" s="11">
        <f>'Exhibit 1'!I14*'Part One No 3 '!B14</f>
        <v>0</v>
      </c>
    </row>
    <row r="15" spans="1:11" x14ac:dyDescent="0.25">
      <c r="A15" s="3">
        <v>11</v>
      </c>
      <c r="B15" s="12">
        <v>0.35</v>
      </c>
      <c r="C15" s="11">
        <f>B15*'Exhibit 1'!B15</f>
        <v>0</v>
      </c>
      <c r="D15" s="11">
        <f>B15*'Exhibit 1'!C15</f>
        <v>0</v>
      </c>
      <c r="E15" s="11">
        <f>B15*'Exhibit 1'!D15</f>
        <v>0</v>
      </c>
      <c r="F15" s="11">
        <f>B15*'Exhibit 1'!E15</f>
        <v>157.5</v>
      </c>
      <c r="G15" s="11">
        <f>B15*'Exhibit 1'!F15</f>
        <v>98</v>
      </c>
      <c r="H15" s="11">
        <f>B15*'Exhibit 1'!G15</f>
        <v>0</v>
      </c>
      <c r="I15" s="11">
        <f>'Exhibit 1'!H15*B15</f>
        <v>0</v>
      </c>
      <c r="J15" s="11">
        <f>'Exhibit 1'!I15*'Part One No 3 '!B15</f>
        <v>0</v>
      </c>
    </row>
    <row r="16" spans="1:11" x14ac:dyDescent="0.25">
      <c r="A16" s="3">
        <v>12</v>
      </c>
      <c r="B16" s="12">
        <v>0.31900000000000001</v>
      </c>
      <c r="C16" s="11">
        <f>B16*'Exhibit 1'!B16</f>
        <v>0</v>
      </c>
      <c r="D16" s="11">
        <f>B16*'Exhibit 1'!C16</f>
        <v>0</v>
      </c>
      <c r="E16" s="11">
        <f>B16*'Exhibit 1'!D16</f>
        <v>0</v>
      </c>
      <c r="F16" s="11">
        <f>B16*'Exhibit 1'!E16</f>
        <v>143.869</v>
      </c>
      <c r="G16" s="11">
        <f>B16*'Exhibit 1'!F16</f>
        <v>89.320000000000007</v>
      </c>
      <c r="H16" s="11">
        <f>B16*'Exhibit 1'!G16</f>
        <v>0</v>
      </c>
      <c r="I16" s="11">
        <f>'Exhibit 1'!H16*B16</f>
        <v>0</v>
      </c>
      <c r="J16" s="11">
        <f>'Exhibit 1'!I16*'Part One No 3 '!B16</f>
        <v>0</v>
      </c>
    </row>
    <row r="17" spans="1:10" x14ac:dyDescent="0.25">
      <c r="A17" s="3">
        <v>13</v>
      </c>
      <c r="B17" s="12">
        <v>0.28999999999999998</v>
      </c>
      <c r="C17" s="11">
        <f>B17*'Exhibit 1'!B17</f>
        <v>0</v>
      </c>
      <c r="D17" s="11">
        <f>B17*'Exhibit 1'!C17</f>
        <v>0</v>
      </c>
      <c r="E17" s="11">
        <f>B17*'Exhibit 1'!D17</f>
        <v>0</v>
      </c>
      <c r="F17" s="11">
        <f>B17*'Exhibit 1'!E17</f>
        <v>130.79</v>
      </c>
      <c r="G17" s="11">
        <f>B17*'Exhibit 1'!F17</f>
        <v>81.199999999999989</v>
      </c>
      <c r="H17" s="11">
        <f>B17*'Exhibit 1'!G17</f>
        <v>0</v>
      </c>
      <c r="I17" s="11">
        <f>'Exhibit 1'!H17*B17</f>
        <v>0</v>
      </c>
      <c r="J17" s="11">
        <f>'Exhibit 1'!I17*'Part One No 3 '!B17</f>
        <v>0</v>
      </c>
    </row>
    <row r="18" spans="1:10" x14ac:dyDescent="0.25">
      <c r="A18" s="3">
        <v>14</v>
      </c>
      <c r="B18" s="12">
        <v>0.26300000000000001</v>
      </c>
      <c r="C18" s="11">
        <f>B18*'Exhibit 1'!B18</f>
        <v>0</v>
      </c>
      <c r="D18" s="11">
        <f>B18*'Exhibit 1'!C18</f>
        <v>0</v>
      </c>
      <c r="E18" s="11">
        <f>B18*'Exhibit 1'!D18</f>
        <v>0</v>
      </c>
      <c r="F18" s="11">
        <f>B18*'Exhibit 1'!E18</f>
        <v>118.876</v>
      </c>
      <c r="G18" s="11">
        <f>B18*'Exhibit 1'!F18</f>
        <v>73.64</v>
      </c>
      <c r="H18" s="11">
        <f>B18*'Exhibit 1'!G18</f>
        <v>0</v>
      </c>
      <c r="I18" s="11">
        <f>'Exhibit 1'!H18*B18</f>
        <v>0</v>
      </c>
      <c r="J18" s="11">
        <f>'Exhibit 1'!I18*'Part One No 3 '!B18</f>
        <v>0</v>
      </c>
    </row>
    <row r="19" spans="1:10" x14ac:dyDescent="0.25">
      <c r="A19" s="3">
        <v>15</v>
      </c>
      <c r="B19" s="12">
        <v>0.23899999999999999</v>
      </c>
      <c r="C19" s="11">
        <f>B19*'Exhibit 1'!B19</f>
        <v>0</v>
      </c>
      <c r="D19" s="11">
        <f>B19*'Exhibit 1'!C19</f>
        <v>0</v>
      </c>
      <c r="E19" s="11">
        <f>B19*'Exhibit 1'!D19</f>
        <v>2151</v>
      </c>
      <c r="F19" s="11">
        <f>B19*'Exhibit 1'!E19</f>
        <v>-478</v>
      </c>
      <c r="G19" s="11">
        <f>B19*'Exhibit 1'!F19</f>
        <v>66.92</v>
      </c>
      <c r="H19" s="11">
        <f>B19*'Exhibit 1'!G19</f>
        <v>0</v>
      </c>
      <c r="I19" s="11">
        <f>'Exhibit 1'!H19*B19</f>
        <v>0</v>
      </c>
      <c r="J19" s="9"/>
    </row>
    <row r="20" spans="1:10" x14ac:dyDescent="0.25">
      <c r="A20" s="3" t="s">
        <v>25</v>
      </c>
      <c r="B20" s="13"/>
      <c r="C20" s="14">
        <f>SUM(C4:C19)</f>
        <v>73.109999999999786</v>
      </c>
      <c r="D20" s="13">
        <f>SUM(D4:D19)</f>
        <v>1844.193</v>
      </c>
      <c r="E20" s="14">
        <f>SUM(E4:E19)</f>
        <v>151</v>
      </c>
      <c r="F20" s="13">
        <f>SUM(F4:F19)</f>
        <v>228.86800000000017</v>
      </c>
      <c r="G20" s="15">
        <f>SUM(G4:G19)</f>
        <v>129.39999999999986</v>
      </c>
      <c r="H20" s="14">
        <f>SUM(H4:H19)</f>
        <v>2255.8000000000002</v>
      </c>
      <c r="I20" s="14">
        <f>SUM(I4:I19)</f>
        <v>1012.4399999999999</v>
      </c>
      <c r="J20" s="14">
        <f>SUM(J4:J19)</f>
        <v>182.15000000000009</v>
      </c>
    </row>
    <row r="22" spans="1:10" x14ac:dyDescent="0.25">
      <c r="B22" s="9" t="s">
        <v>27</v>
      </c>
      <c r="C22" s="9">
        <v>1</v>
      </c>
      <c r="D22" s="9">
        <f>C22+1</f>
        <v>2</v>
      </c>
      <c r="E22" s="9">
        <f t="shared" ref="E22:J22" si="0">D22+1</f>
        <v>3</v>
      </c>
      <c r="F22" s="9">
        <f t="shared" si="0"/>
        <v>4</v>
      </c>
      <c r="G22" s="9">
        <f t="shared" si="0"/>
        <v>5</v>
      </c>
      <c r="H22" s="9">
        <f t="shared" si="0"/>
        <v>6</v>
      </c>
      <c r="I22" s="9">
        <f t="shared" si="0"/>
        <v>7</v>
      </c>
      <c r="J22" s="9">
        <f t="shared" si="0"/>
        <v>8</v>
      </c>
    </row>
    <row r="23" spans="1:10" x14ac:dyDescent="0.25">
      <c r="B23" s="9" t="s">
        <v>28</v>
      </c>
      <c r="C23" s="9">
        <v>8</v>
      </c>
      <c r="D23" s="9">
        <v>2</v>
      </c>
      <c r="E23" s="9">
        <v>6</v>
      </c>
      <c r="F23" s="9">
        <v>4</v>
      </c>
      <c r="G23" s="9">
        <v>7</v>
      </c>
      <c r="H23" s="9">
        <v>1</v>
      </c>
      <c r="I23" s="9">
        <v>3</v>
      </c>
      <c r="J23" s="9">
        <v>5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"/>
  <sheetViews>
    <sheetView showGridLines="0" workbookViewId="0">
      <selection activeCell="H12" sqref="H12"/>
    </sheetView>
  </sheetViews>
  <sheetFormatPr defaultRowHeight="15" x14ac:dyDescent="0.25"/>
  <cols>
    <col min="1" max="1" width="15.140625" bestFit="1" customWidth="1"/>
    <col min="2" max="2" width="10.140625" bestFit="1" customWidth="1"/>
    <col min="3" max="3" width="18.7109375" customWidth="1"/>
  </cols>
  <sheetData>
    <row r="1" spans="1:6" ht="15.75" x14ac:dyDescent="0.25">
      <c r="A1" s="16" t="s">
        <v>29</v>
      </c>
      <c r="B1" s="16" t="s">
        <v>30</v>
      </c>
      <c r="C1" s="16" t="s">
        <v>37</v>
      </c>
      <c r="D1" s="17" t="s">
        <v>35</v>
      </c>
      <c r="E1" s="17" t="s">
        <v>47</v>
      </c>
      <c r="F1" s="17" t="s">
        <v>36</v>
      </c>
    </row>
    <row r="2" spans="1:6" ht="15.75" x14ac:dyDescent="0.25">
      <c r="A2" s="16" t="s">
        <v>31</v>
      </c>
      <c r="B2" s="18">
        <v>2000000</v>
      </c>
      <c r="C2" s="19">
        <v>0.1</v>
      </c>
      <c r="D2" s="20">
        <f>B2/$B$5</f>
        <v>0.4</v>
      </c>
      <c r="E2" s="20">
        <f>1-0.36</f>
        <v>0.64</v>
      </c>
      <c r="F2" s="24">
        <f>C2*D2*E2</f>
        <v>2.5600000000000005E-2</v>
      </c>
    </row>
    <row r="3" spans="1:6" ht="15.75" x14ac:dyDescent="0.25">
      <c r="A3" s="16" t="s">
        <v>32</v>
      </c>
      <c r="B3" s="18">
        <v>500000</v>
      </c>
      <c r="C3" s="19">
        <v>0.14000000000000001</v>
      </c>
      <c r="D3" s="20">
        <f t="shared" ref="D3:D4" si="0">B3/$B$5</f>
        <v>0.1</v>
      </c>
      <c r="E3" s="20"/>
      <c r="F3" s="24">
        <f t="shared" ref="F3:F4" si="1">C3*D3</f>
        <v>1.4000000000000002E-2</v>
      </c>
    </row>
    <row r="4" spans="1:6" ht="15.75" x14ac:dyDescent="0.25">
      <c r="A4" s="16" t="s">
        <v>33</v>
      </c>
      <c r="B4" s="18">
        <v>2500000</v>
      </c>
      <c r="C4" s="19">
        <v>0.18</v>
      </c>
      <c r="D4" s="20">
        <f t="shared" si="0"/>
        <v>0.5</v>
      </c>
      <c r="E4" s="20"/>
      <c r="F4" s="24">
        <f t="shared" si="1"/>
        <v>0.09</v>
      </c>
    </row>
    <row r="5" spans="1:6" ht="15.75" x14ac:dyDescent="0.25">
      <c r="A5" s="22" t="s">
        <v>34</v>
      </c>
      <c r="B5" s="23">
        <f>SUM(B2:B4)</f>
        <v>5000000</v>
      </c>
      <c r="C5" s="21"/>
      <c r="D5" s="23">
        <f>SUM(D2:D4)</f>
        <v>1</v>
      </c>
      <c r="E5" s="23"/>
      <c r="F5" s="24">
        <f t="shared" ref="C5:F5" si="2">SUM(F2:F4)</f>
        <v>0.12959999999999999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6736E-CC57-42F8-9058-32C9A188EEEB}">
  <dimension ref="A1:K36"/>
  <sheetViews>
    <sheetView showGridLines="0" topLeftCell="A16" workbookViewId="0">
      <selection activeCell="G30" sqref="G30"/>
    </sheetView>
  </sheetViews>
  <sheetFormatPr defaultRowHeight="15" x14ac:dyDescent="0.25"/>
  <cols>
    <col min="1" max="1" width="8.5703125" style="3" bestFit="1" customWidth="1"/>
    <col min="2" max="2" width="13.42578125" style="3" customWidth="1"/>
    <col min="3" max="4" width="11.5703125" style="3" bestFit="1" customWidth="1"/>
    <col min="5" max="5" width="11.7109375" style="3" customWidth="1"/>
    <col min="6" max="6" width="12.42578125" style="3" customWidth="1"/>
    <col min="7" max="7" width="11.7109375" style="3" customWidth="1"/>
    <col min="8" max="9" width="11.5703125" style="3" bestFit="1" customWidth="1"/>
    <col min="10" max="10" width="11.7109375" style="3" customWidth="1"/>
    <col min="11" max="16384" width="9.140625" style="3"/>
  </cols>
  <sheetData>
    <row r="1" spans="1:11" ht="15.75" x14ac:dyDescent="0.25">
      <c r="D1" s="3" t="s">
        <v>25</v>
      </c>
      <c r="K1" s="4"/>
    </row>
    <row r="2" spans="1:11" s="5" customFormat="1" ht="31.5" x14ac:dyDescent="0.25">
      <c r="A2" s="5" t="s">
        <v>0</v>
      </c>
      <c r="B2" s="7" t="s">
        <v>38</v>
      </c>
      <c r="C2" s="7" t="s">
        <v>18</v>
      </c>
      <c r="D2" s="7" t="s">
        <v>26</v>
      </c>
      <c r="E2" s="8" t="s">
        <v>19</v>
      </c>
      <c r="F2" s="8" t="s">
        <v>20</v>
      </c>
      <c r="G2" s="8" t="s">
        <v>21</v>
      </c>
      <c r="H2" s="8" t="s">
        <v>22</v>
      </c>
      <c r="I2" s="8" t="s">
        <v>23</v>
      </c>
      <c r="J2" s="8" t="s">
        <v>24</v>
      </c>
    </row>
    <row r="3" spans="1:11" ht="15.75" x14ac:dyDescent="0.25">
      <c r="B3" s="9"/>
      <c r="C3" s="9"/>
      <c r="D3" s="9"/>
      <c r="E3" s="9"/>
      <c r="F3" s="9"/>
      <c r="G3" s="9"/>
      <c r="H3" s="9"/>
      <c r="I3" s="9"/>
      <c r="J3" s="9"/>
    </row>
    <row r="4" spans="1:11" ht="15.75" x14ac:dyDescent="0.25">
      <c r="A4" s="3">
        <v>0</v>
      </c>
      <c r="B4" s="9">
        <v>1</v>
      </c>
      <c r="C4" s="10">
        <v>-2000</v>
      </c>
      <c r="D4" s="10">
        <v>-2000</v>
      </c>
      <c r="E4" s="10">
        <v>-2000</v>
      </c>
      <c r="F4" s="10">
        <v>-2000</v>
      </c>
      <c r="G4" s="10">
        <v>-2000</v>
      </c>
      <c r="H4" s="10">
        <v>-2000</v>
      </c>
      <c r="I4" s="10">
        <v>-2000</v>
      </c>
      <c r="J4" s="10">
        <v>-2000</v>
      </c>
    </row>
    <row r="5" spans="1:11" ht="15.75" x14ac:dyDescent="0.25">
      <c r="A5" s="3">
        <v>1</v>
      </c>
      <c r="B5" s="12">
        <v>0.88500000000000001</v>
      </c>
      <c r="C5" s="11">
        <f>B5*'Exhibit 1'!B5</f>
        <v>292.05</v>
      </c>
      <c r="D5" s="11">
        <f>B5*'Exhibit 1'!C5</f>
        <v>1474.41</v>
      </c>
      <c r="E5" s="11">
        <f>B5*'Exhibit 1'!D5</f>
        <v>0</v>
      </c>
      <c r="F5" s="11">
        <f>B5*'Exhibit 1'!E5</f>
        <v>141.6</v>
      </c>
      <c r="G5" s="11">
        <f>B5*'Exhibit 1'!F5</f>
        <v>247.8</v>
      </c>
      <c r="H5" s="11">
        <f>B5*'Exhibit 1'!G5</f>
        <v>1947</v>
      </c>
      <c r="I5" s="11">
        <f>'Exhibit 1'!H5*B5</f>
        <v>1062</v>
      </c>
      <c r="J5" s="11">
        <f>'Exhibit 1'!I5*'Part One No 3 '!B5</f>
        <v>-318.15000000000003</v>
      </c>
    </row>
    <row r="6" spans="1:11" ht="15.75" x14ac:dyDescent="0.25">
      <c r="A6" s="3">
        <v>2</v>
      </c>
      <c r="B6" s="12">
        <v>0.78300000000000003</v>
      </c>
      <c r="C6" s="11">
        <f>B6*'Exhibit 1'!B6</f>
        <v>258.39</v>
      </c>
      <c r="D6" s="11">
        <f>B6*'Exhibit 1'!C6</f>
        <v>261.52199999999999</v>
      </c>
      <c r="E6" s="11">
        <f>B6*'Exhibit 1'!D6</f>
        <v>0</v>
      </c>
      <c r="F6" s="11">
        <f>B6*'Exhibit 1'!E6</f>
        <v>156.6</v>
      </c>
      <c r="G6" s="11">
        <f>B6*'Exhibit 1'!F6</f>
        <v>219.24</v>
      </c>
      <c r="H6" s="11">
        <f>B6*'Exhibit 1'!G6</f>
        <v>0</v>
      </c>
      <c r="I6" s="11">
        <f>'Exhibit 1'!H6*B6</f>
        <v>704.7</v>
      </c>
      <c r="J6" s="11">
        <f>'Exhibit 1'!I6*'Part One No 3 '!B6</f>
        <v>-49.559999999999995</v>
      </c>
    </row>
    <row r="7" spans="1:11" ht="15.75" x14ac:dyDescent="0.25">
      <c r="A7" s="3">
        <v>3</v>
      </c>
      <c r="B7" s="12">
        <v>0.69299999999999995</v>
      </c>
      <c r="C7" s="11">
        <f>B7*'Exhibit 1'!B7</f>
        <v>228.68999999999997</v>
      </c>
      <c r="D7" s="11">
        <f>B7*'Exhibit 1'!C7</f>
        <v>114.34499999999998</v>
      </c>
      <c r="E7" s="11">
        <f>B7*'Exhibit 1'!D7</f>
        <v>0</v>
      </c>
      <c r="F7" s="11">
        <f>B7*'Exhibit 1'!E7</f>
        <v>242.54999999999998</v>
      </c>
      <c r="G7" s="11">
        <f>B7*'Exhibit 1'!F7</f>
        <v>194.04</v>
      </c>
      <c r="H7" s="11">
        <f>B7*'Exhibit 1'!G7</f>
        <v>0</v>
      </c>
      <c r="I7" s="11">
        <f>'Exhibit 1'!H7*B7</f>
        <v>207.89999999999998</v>
      </c>
      <c r="J7" s="11">
        <f>'Exhibit 1'!I7*'Part One No 3 '!B7</f>
        <v>45.06</v>
      </c>
    </row>
    <row r="8" spans="1:11" ht="15.75" x14ac:dyDescent="0.25">
      <c r="A8" s="3">
        <v>4</v>
      </c>
      <c r="B8" s="12">
        <v>0.61299999999999999</v>
      </c>
      <c r="C8" s="11">
        <f>B8*'Exhibit 1'!B8</f>
        <v>202.29</v>
      </c>
      <c r="D8" s="11">
        <f>B8*'Exhibit 1'!C8</f>
        <v>0</v>
      </c>
      <c r="E8" s="11">
        <f>B8*'Exhibit 1'!D8</f>
        <v>0</v>
      </c>
      <c r="F8" s="11">
        <f>B8*'Exhibit 1'!E8</f>
        <v>242.13499999999999</v>
      </c>
      <c r="G8" s="11">
        <f>B8*'Exhibit 1'!F8</f>
        <v>171.64</v>
      </c>
      <c r="H8" s="11">
        <f>B8*'Exhibit 1'!G8</f>
        <v>0</v>
      </c>
      <c r="I8" s="11">
        <f>'Exhibit 1'!H8*B8</f>
        <v>55.17</v>
      </c>
      <c r="J8" s="11">
        <f>'Exhibit 1'!I8*'Part One No 3 '!B8</f>
        <v>239.05</v>
      </c>
    </row>
    <row r="9" spans="1:11" ht="15.75" x14ac:dyDescent="0.25">
      <c r="A9" s="3">
        <v>5</v>
      </c>
      <c r="B9" s="12">
        <v>0.54300000000000004</v>
      </c>
      <c r="C9" s="11">
        <f>B9*'Exhibit 1'!B9</f>
        <v>179.19000000000003</v>
      </c>
      <c r="D9" s="11">
        <f>B9*'Exhibit 1'!C9</f>
        <v>0</v>
      </c>
      <c r="E9" s="11">
        <f>B9*'Exhibit 1'!D9</f>
        <v>0</v>
      </c>
      <c r="F9" s="11">
        <f>B9*'Exhibit 1'!E9</f>
        <v>234.57600000000002</v>
      </c>
      <c r="G9" s="11">
        <f>B9*'Exhibit 1'!F9</f>
        <v>152.04000000000002</v>
      </c>
      <c r="H9" s="11">
        <f>B9*'Exhibit 1'!G9</f>
        <v>0</v>
      </c>
      <c r="I9" s="11">
        <f>'Exhibit 1'!H9*B9</f>
        <v>38.010000000000005</v>
      </c>
      <c r="J9" s="11">
        <f>'Exhibit 1'!I9*'Part One No 3 '!B9</f>
        <v>434.7</v>
      </c>
    </row>
    <row r="10" spans="1:11" ht="15.75" x14ac:dyDescent="0.25">
      <c r="A10" s="3">
        <v>6</v>
      </c>
      <c r="B10" s="12">
        <v>0.48</v>
      </c>
      <c r="C10" s="11">
        <f>B10*'Exhibit 1'!B10</f>
        <v>158.4</v>
      </c>
      <c r="D10" s="11">
        <f>B10*'Exhibit 1'!C10</f>
        <v>0</v>
      </c>
      <c r="E10" s="11">
        <f>B10*'Exhibit 1'!D10</f>
        <v>0</v>
      </c>
      <c r="F10" s="11">
        <f>B10*'Exhibit 1'!E10</f>
        <v>211.2</v>
      </c>
      <c r="G10" s="11">
        <f>B10*'Exhibit 1'!F10</f>
        <v>134.4</v>
      </c>
      <c r="H10" s="11">
        <f>B10*'Exhibit 1'!G10</f>
        <v>1920</v>
      </c>
      <c r="I10" s="11">
        <f>'Exhibit 1'!H10*B10</f>
        <v>0</v>
      </c>
      <c r="J10" s="11">
        <f>'Exhibit 1'!I10*'Part One No 3 '!B10</f>
        <v>676.8</v>
      </c>
    </row>
    <row r="11" spans="1:11" ht="15.75" x14ac:dyDescent="0.25">
      <c r="A11" s="3">
        <v>7</v>
      </c>
      <c r="B11" s="12">
        <v>0.42499999999999999</v>
      </c>
      <c r="C11" s="11">
        <f>B11*'Exhibit 1'!B11</f>
        <v>140.25</v>
      </c>
      <c r="D11" s="11">
        <f>B11*'Exhibit 1'!C11</f>
        <v>0</v>
      </c>
      <c r="E11" s="11">
        <f>B11*'Exhibit 1'!D11</f>
        <v>0</v>
      </c>
      <c r="F11" s="11">
        <f>B11*'Exhibit 1'!E11</f>
        <v>187.85</v>
      </c>
      <c r="G11" s="11">
        <f>B11*'Exhibit 1'!F11</f>
        <v>119</v>
      </c>
      <c r="H11" s="11">
        <f>B11*'Exhibit 1'!G11</f>
        <v>0</v>
      </c>
      <c r="I11" s="11">
        <f>'Exhibit 1'!H11*B11</f>
        <v>0</v>
      </c>
      <c r="J11" s="11">
        <f>'Exhibit 1'!I11*'Part One No 3 '!B11</f>
        <v>1154.25</v>
      </c>
    </row>
    <row r="12" spans="1:11" ht="15.75" x14ac:dyDescent="0.25">
      <c r="A12" s="3">
        <v>8</v>
      </c>
      <c r="B12" s="12">
        <v>0.376</v>
      </c>
      <c r="C12" s="11">
        <f>B12*'Exhibit 1'!B12</f>
        <v>376</v>
      </c>
      <c r="D12" s="11">
        <f>B12*'Exhibit 1'!C12</f>
        <v>0</v>
      </c>
      <c r="E12" s="11">
        <f>B12*'Exhibit 1'!D12</f>
        <v>0</v>
      </c>
      <c r="F12" s="11">
        <f>B12*'Exhibit 1'!E12</f>
        <v>166.94399999999999</v>
      </c>
      <c r="G12" s="11">
        <f>B12*'Exhibit 1'!F12</f>
        <v>105.28</v>
      </c>
      <c r="H12" s="11">
        <f>B12*'Exhibit 1'!G12</f>
        <v>0</v>
      </c>
      <c r="I12" s="11">
        <f>'Exhibit 1'!H12*B12</f>
        <v>0</v>
      </c>
      <c r="J12" s="11">
        <f>'Exhibit 1'!I12*'Part One No 3 '!B12</f>
        <v>0</v>
      </c>
    </row>
    <row r="13" spans="1:11" ht="15.75" x14ac:dyDescent="0.25">
      <c r="A13" s="3">
        <v>9</v>
      </c>
      <c r="B13" s="12">
        <v>0.33300000000000002</v>
      </c>
      <c r="C13" s="11">
        <f>B13*'Exhibit 1'!B13</f>
        <v>0</v>
      </c>
      <c r="D13" s="11">
        <f>B13*'Exhibit 1'!C13</f>
        <v>0</v>
      </c>
      <c r="E13" s="11">
        <f>B13*'Exhibit 1'!D13</f>
        <v>0</v>
      </c>
      <c r="F13" s="11">
        <f>B13*'Exhibit 1'!E13</f>
        <v>148.518</v>
      </c>
      <c r="G13" s="11">
        <f>B13*'Exhibit 1'!F13</f>
        <v>93.240000000000009</v>
      </c>
      <c r="H13" s="11">
        <f>B13*'Exhibit 1'!G13</f>
        <v>0</v>
      </c>
      <c r="I13" s="11">
        <f>'Exhibit 1'!H13*B13</f>
        <v>666</v>
      </c>
      <c r="J13" s="11">
        <f>'Exhibit 1'!I13*'Part One No 3 '!B13</f>
        <v>0</v>
      </c>
    </row>
    <row r="14" spans="1:11" ht="15.75" x14ac:dyDescent="0.25">
      <c r="A14" s="3">
        <v>10</v>
      </c>
      <c r="B14" s="12">
        <v>0.29499999999999998</v>
      </c>
      <c r="C14" s="11">
        <f>B14*'Exhibit 1'!B14</f>
        <v>0</v>
      </c>
      <c r="D14" s="11">
        <f>B14*'Exhibit 1'!C14</f>
        <v>1475</v>
      </c>
      <c r="E14" s="11">
        <f>B14*'Exhibit 1'!D14</f>
        <v>0</v>
      </c>
      <c r="F14" s="11">
        <f>B14*'Exhibit 1'!E14</f>
        <v>132.16</v>
      </c>
      <c r="G14" s="11">
        <f>B14*'Exhibit 1'!F14</f>
        <v>82.6</v>
      </c>
      <c r="H14" s="11">
        <f>B14*'Exhibit 1'!G14</f>
        <v>0</v>
      </c>
      <c r="I14" s="11">
        <f>'Exhibit 1'!H14*B14</f>
        <v>0</v>
      </c>
      <c r="J14" s="11">
        <f>'Exhibit 1'!I14*'Part One No 3 '!B14</f>
        <v>0</v>
      </c>
    </row>
    <row r="15" spans="1:11" ht="15.75" x14ac:dyDescent="0.25">
      <c r="A15" s="3">
        <v>11</v>
      </c>
      <c r="B15" s="12">
        <v>0.26100000000000001</v>
      </c>
      <c r="C15" s="11">
        <f>B15*'Exhibit 1'!B15</f>
        <v>0</v>
      </c>
      <c r="D15" s="11">
        <f>B15*'Exhibit 1'!C15</f>
        <v>0</v>
      </c>
      <c r="E15" s="11">
        <f>B15*'Exhibit 1'!D15</f>
        <v>0</v>
      </c>
      <c r="F15" s="11">
        <f>B15*'Exhibit 1'!E15</f>
        <v>117.45</v>
      </c>
      <c r="G15" s="11">
        <f>B15*'Exhibit 1'!F15</f>
        <v>73.08</v>
      </c>
      <c r="H15" s="11">
        <f>B15*'Exhibit 1'!G15</f>
        <v>0</v>
      </c>
      <c r="I15" s="11">
        <f>'Exhibit 1'!H15*B15</f>
        <v>0</v>
      </c>
      <c r="J15" s="11">
        <f>'Exhibit 1'!I15*'Part One No 3 '!B15</f>
        <v>0</v>
      </c>
    </row>
    <row r="16" spans="1:11" ht="15.75" x14ac:dyDescent="0.25">
      <c r="A16" s="3">
        <v>12</v>
      </c>
      <c r="B16" s="12">
        <v>0.23100000000000001</v>
      </c>
      <c r="C16" s="11">
        <f>B16*'Exhibit 1'!B16</f>
        <v>0</v>
      </c>
      <c r="D16" s="11">
        <f>B16*'Exhibit 1'!C16</f>
        <v>0</v>
      </c>
      <c r="E16" s="11">
        <f>B16*'Exhibit 1'!D16</f>
        <v>0</v>
      </c>
      <c r="F16" s="11">
        <f>B16*'Exhibit 1'!E16</f>
        <v>104.18100000000001</v>
      </c>
      <c r="G16" s="11">
        <f>B16*'Exhibit 1'!F16</f>
        <v>64.680000000000007</v>
      </c>
      <c r="H16" s="11">
        <f>B16*'Exhibit 1'!G16</f>
        <v>0</v>
      </c>
      <c r="I16" s="11">
        <f>'Exhibit 1'!H16*B16</f>
        <v>0</v>
      </c>
      <c r="J16" s="11">
        <f>'Exhibit 1'!I16*'Part One No 3 '!B16</f>
        <v>0</v>
      </c>
    </row>
    <row r="17" spans="1:11" ht="15.75" x14ac:dyDescent="0.25">
      <c r="A17" s="3">
        <v>13</v>
      </c>
      <c r="B17" s="12">
        <v>0.20399999999999999</v>
      </c>
      <c r="C17" s="11">
        <f>B17*'Exhibit 1'!B17</f>
        <v>0</v>
      </c>
      <c r="D17" s="11">
        <f>B17*'Exhibit 1'!C17</f>
        <v>0</v>
      </c>
      <c r="E17" s="11">
        <f>B17*'Exhibit 1'!D17</f>
        <v>0</v>
      </c>
      <c r="F17" s="11">
        <f>B17*'Exhibit 1'!E17</f>
        <v>92.003999999999991</v>
      </c>
      <c r="G17" s="11">
        <f>B17*'Exhibit 1'!F17</f>
        <v>57.12</v>
      </c>
      <c r="H17" s="11">
        <f>B17*'Exhibit 1'!G17</f>
        <v>0</v>
      </c>
      <c r="I17" s="11">
        <f>'Exhibit 1'!H17*B17</f>
        <v>0</v>
      </c>
      <c r="J17" s="11">
        <f>'Exhibit 1'!I17*'Part One No 3 '!B17</f>
        <v>0</v>
      </c>
    </row>
    <row r="18" spans="1:11" ht="15.75" x14ac:dyDescent="0.25">
      <c r="A18" s="3">
        <v>14</v>
      </c>
      <c r="B18" s="12">
        <v>0.18099999999999999</v>
      </c>
      <c r="C18" s="11">
        <f>B18*'Exhibit 1'!B18</f>
        <v>0</v>
      </c>
      <c r="D18" s="11">
        <f>B18*'Exhibit 1'!C18</f>
        <v>0</v>
      </c>
      <c r="E18" s="11">
        <f>B18*'Exhibit 1'!D18</f>
        <v>0</v>
      </c>
      <c r="F18" s="11">
        <f>B18*'Exhibit 1'!E18</f>
        <v>81.811999999999998</v>
      </c>
      <c r="G18" s="11">
        <f>B18*'Exhibit 1'!F18</f>
        <v>50.68</v>
      </c>
      <c r="H18" s="11">
        <f>B18*'Exhibit 1'!G18</f>
        <v>0</v>
      </c>
      <c r="I18" s="11">
        <f>'Exhibit 1'!H18*B18</f>
        <v>0</v>
      </c>
      <c r="J18" s="11">
        <f>'Exhibit 1'!I18*'Part One No 3 '!B18</f>
        <v>0</v>
      </c>
    </row>
    <row r="19" spans="1:11" ht="15.75" x14ac:dyDescent="0.25">
      <c r="A19" s="3">
        <v>15</v>
      </c>
      <c r="B19" s="12">
        <v>0.16</v>
      </c>
      <c r="C19" s="11">
        <f>B19*'Exhibit 1'!B19</f>
        <v>0</v>
      </c>
      <c r="D19" s="11">
        <f>B19*'Exhibit 1'!C19</f>
        <v>0</v>
      </c>
      <c r="E19" s="11">
        <f>B19*'Exhibit 1'!D19</f>
        <v>1440</v>
      </c>
      <c r="F19" s="11">
        <f>B19*'Exhibit 1'!E19</f>
        <v>-320</v>
      </c>
      <c r="G19" s="11">
        <f>B19*'Exhibit 1'!F19</f>
        <v>44.800000000000004</v>
      </c>
      <c r="H19" s="11">
        <f>B19*'Exhibit 1'!G19</f>
        <v>0</v>
      </c>
      <c r="I19" s="11">
        <f>'Exhibit 1'!H19*B19</f>
        <v>0</v>
      </c>
      <c r="J19" s="9"/>
    </row>
    <row r="20" spans="1:11" ht="15.75" x14ac:dyDescent="0.25">
      <c r="A20" s="3" t="s">
        <v>25</v>
      </c>
      <c r="B20" s="13"/>
      <c r="C20" s="14">
        <f>SUM(C4:C19)</f>
        <v>-164.7399999999999</v>
      </c>
      <c r="D20" s="13">
        <f>SUM(D4:D19)</f>
        <v>1325.277</v>
      </c>
      <c r="E20" s="14">
        <f>SUM(E4:E19)</f>
        <v>-560</v>
      </c>
      <c r="F20" s="14">
        <f>SUM(F4:F19)</f>
        <v>-60.42000000000013</v>
      </c>
      <c r="G20" s="15">
        <f>SUM(G4:G19)</f>
        <v>-190.36000000000024</v>
      </c>
      <c r="H20" s="14">
        <f>SUM(H4:H19)</f>
        <v>1867</v>
      </c>
      <c r="I20" s="14">
        <f>SUM(I4:I19)</f>
        <v>733.78</v>
      </c>
      <c r="J20" s="14">
        <f>SUM(J4:J19)</f>
        <v>182.15000000000009</v>
      </c>
    </row>
    <row r="21" spans="1:11" ht="15.75" x14ac:dyDescent="0.25">
      <c r="E21" s="30" t="s">
        <v>42</v>
      </c>
      <c r="F21" s="30"/>
    </row>
    <row r="22" spans="1:11" ht="15.75" x14ac:dyDescent="0.25">
      <c r="B22" s="9" t="s">
        <v>27</v>
      </c>
      <c r="C22" s="9">
        <v>1</v>
      </c>
      <c r="D22" s="9">
        <f>C22+1</f>
        <v>2</v>
      </c>
      <c r="E22" s="9">
        <f t="shared" ref="E22:J22" si="0">D22+1</f>
        <v>3</v>
      </c>
      <c r="F22" s="9">
        <f t="shared" si="0"/>
        <v>4</v>
      </c>
      <c r="G22" s="9">
        <f t="shared" si="0"/>
        <v>5</v>
      </c>
      <c r="H22" s="9">
        <f t="shared" si="0"/>
        <v>6</v>
      </c>
      <c r="I22" s="9">
        <f t="shared" si="0"/>
        <v>7</v>
      </c>
      <c r="J22" s="9">
        <f t="shared" si="0"/>
        <v>8</v>
      </c>
    </row>
    <row r="23" spans="1:11" ht="15.75" x14ac:dyDescent="0.25">
      <c r="B23" s="9" t="s">
        <v>40</v>
      </c>
      <c r="C23" s="11">
        <f>SUM(C5:C19)</f>
        <v>1835.26</v>
      </c>
      <c r="D23" s="11">
        <f>SUM(D5:D19)</f>
        <v>3325.277</v>
      </c>
      <c r="E23" s="11">
        <f>SUM(E5:E19)</f>
        <v>1440</v>
      </c>
      <c r="F23" s="11">
        <f>SUM(F5:F19)</f>
        <v>1939.58</v>
      </c>
      <c r="G23" s="11">
        <f>SUM(G5:G19)</f>
        <v>1809.6399999999999</v>
      </c>
      <c r="H23" s="11">
        <f>SUM(H5:H19)</f>
        <v>3867</v>
      </c>
      <c r="I23" s="11">
        <f>SUM(I5:I19)</f>
        <v>2733.78</v>
      </c>
      <c r="J23" s="11">
        <f>SUM(J5:J19)</f>
        <v>2182.1499999999996</v>
      </c>
    </row>
    <row r="24" spans="1:11" ht="15.75" x14ac:dyDescent="0.25">
      <c r="B24" s="9" t="s">
        <v>41</v>
      </c>
      <c r="C24" s="10">
        <f>-C4</f>
        <v>2000</v>
      </c>
      <c r="D24" s="10">
        <f t="shared" ref="D24:J24" si="1">-D4</f>
        <v>2000</v>
      </c>
      <c r="E24" s="10">
        <f t="shared" si="1"/>
        <v>2000</v>
      </c>
      <c r="F24" s="10">
        <f t="shared" si="1"/>
        <v>2000</v>
      </c>
      <c r="G24" s="10">
        <f t="shared" si="1"/>
        <v>2000</v>
      </c>
      <c r="H24" s="10">
        <f t="shared" si="1"/>
        <v>2000</v>
      </c>
      <c r="I24" s="10">
        <f t="shared" si="1"/>
        <v>2000</v>
      </c>
      <c r="J24" s="10">
        <f t="shared" si="1"/>
        <v>2000</v>
      </c>
    </row>
    <row r="25" spans="1:11" ht="15.75" x14ac:dyDescent="0.25">
      <c r="B25" s="13" t="s">
        <v>39</v>
      </c>
      <c r="C25" s="25">
        <f>C23/C24</f>
        <v>0.91762999999999995</v>
      </c>
      <c r="D25" s="25">
        <f t="shared" ref="D25:J25" si="2">D23/D24</f>
        <v>1.6626385000000001</v>
      </c>
      <c r="E25" s="25">
        <f t="shared" si="2"/>
        <v>0.72</v>
      </c>
      <c r="F25" s="25">
        <f t="shared" si="2"/>
        <v>0.96978999999999993</v>
      </c>
      <c r="G25" s="25">
        <f t="shared" si="2"/>
        <v>0.90481999999999996</v>
      </c>
      <c r="H25" s="25">
        <f t="shared" si="2"/>
        <v>1.9335</v>
      </c>
      <c r="I25" s="25">
        <f t="shared" si="2"/>
        <v>1.3668900000000002</v>
      </c>
      <c r="J25" s="25">
        <f t="shared" si="2"/>
        <v>1.0910749999999998</v>
      </c>
    </row>
    <row r="27" spans="1:11" ht="15.75" x14ac:dyDescent="0.25">
      <c r="C27" s="27"/>
      <c r="D27" s="29"/>
      <c r="E27" s="2" t="s">
        <v>44</v>
      </c>
      <c r="F27" s="2"/>
      <c r="G27" s="27"/>
      <c r="H27" s="27"/>
      <c r="I27" s="27"/>
      <c r="J27" s="27"/>
      <c r="K27" s="27"/>
    </row>
    <row r="28" spans="1:11" ht="15.75" x14ac:dyDescent="0.25">
      <c r="B28" s="9" t="s">
        <v>27</v>
      </c>
      <c r="C28" s="28">
        <v>1</v>
      </c>
      <c r="D28" s="28">
        <f>C28+1</f>
        <v>2</v>
      </c>
      <c r="E28" s="28">
        <f t="shared" ref="E28:J28" si="3">D28+1</f>
        <v>3</v>
      </c>
      <c r="F28" s="28">
        <f t="shared" si="3"/>
        <v>4</v>
      </c>
      <c r="G28" s="28">
        <f t="shared" si="3"/>
        <v>5</v>
      </c>
      <c r="H28" s="28">
        <f t="shared" si="3"/>
        <v>6</v>
      </c>
      <c r="I28" s="28">
        <f t="shared" si="3"/>
        <v>7</v>
      </c>
      <c r="J28" s="28">
        <f t="shared" si="3"/>
        <v>8</v>
      </c>
      <c r="K28" s="27"/>
    </row>
    <row r="29" spans="1:11" ht="15.75" x14ac:dyDescent="0.25">
      <c r="B29" s="9" t="s">
        <v>43</v>
      </c>
      <c r="C29" s="26">
        <f>IRR('Exhibit 1'!B3:B19)</f>
        <v>0.10865030333732562</v>
      </c>
      <c r="D29" s="26">
        <f>IRR('Exhibit 1'!C3:C19)</f>
        <v>0.28158511525379737</v>
      </c>
      <c r="E29" s="26">
        <f>IRR('Exhibit 1'!D3:D19)</f>
        <v>0.105471373598093</v>
      </c>
      <c r="F29" s="26">
        <f>IRR('Exhibit 1'!E3:E19)</f>
        <v>0.12328333076588271</v>
      </c>
      <c r="G29" s="26">
        <f>IRR('Exhibit 1'!F3:F19)</f>
        <v>0.11121604343002223</v>
      </c>
      <c r="H29" s="26">
        <f>IRR('Exhibit 1'!G3:G19)</f>
        <v>0.43206260628148407</v>
      </c>
      <c r="I29" s="26">
        <f>IRR('Exhibit 1'!H3:H19)</f>
        <v>0.25429176516355878</v>
      </c>
      <c r="J29" s="26">
        <f>IRR('Exhibit 1'!I3:I19)</f>
        <v>0.1140642023834566</v>
      </c>
    </row>
    <row r="31" spans="1:11" ht="15.75" x14ac:dyDescent="0.25">
      <c r="E31" s="30" t="s">
        <v>45</v>
      </c>
    </row>
    <row r="32" spans="1:11" ht="15.75" x14ac:dyDescent="0.25">
      <c r="B32" s="9" t="s">
        <v>27</v>
      </c>
      <c r="C32" s="28">
        <v>1</v>
      </c>
      <c r="D32" s="28">
        <f>C32+1</f>
        <v>2</v>
      </c>
      <c r="E32" s="28">
        <f t="shared" ref="E32:J32" si="4">D32+1</f>
        <v>3</v>
      </c>
      <c r="F32" s="28">
        <f t="shared" si="4"/>
        <v>4</v>
      </c>
      <c r="G32" s="28">
        <f t="shared" si="4"/>
        <v>5</v>
      </c>
      <c r="H32" s="28">
        <f t="shared" si="4"/>
        <v>6</v>
      </c>
      <c r="I32" s="28">
        <f t="shared" si="4"/>
        <v>7</v>
      </c>
      <c r="J32" s="28">
        <f t="shared" si="4"/>
        <v>8</v>
      </c>
    </row>
    <row r="33" spans="2:10" ht="15.75" x14ac:dyDescent="0.25">
      <c r="B33" s="9" t="s">
        <v>43</v>
      </c>
      <c r="C33" s="26">
        <f>MIRR('Exhibit 1'!B3:B19,'Part Two (1)'!$F$5,'Part Two (1)'!$F$5)</f>
        <v>0.11777424093717359</v>
      </c>
      <c r="D33" s="26">
        <f>MIRR('Exhibit 1'!C3:C19,'Part Two (1)'!$F$5,'Part Two (1)'!$F$5)</f>
        <v>0.18865656678839637</v>
      </c>
      <c r="E33" s="26">
        <f>MIRR('Exhibit 1'!D3:D19,'Part Two (1)'!$F$5,'Part Two (1)'!$F$5)</f>
        <v>0.10547137359891656</v>
      </c>
      <c r="F33" s="26">
        <f>MIRR('Exhibit 1'!E3:E19,'Part Two (1)'!$F$5,'Part Two (1)'!$F$5)</f>
        <v>0.12773141917511599</v>
      </c>
      <c r="G33" s="26">
        <f>MIRR('Exhibit 1'!F3:F19,'Part Two (1)'!$F$5,'Part Two (1)'!$F$5)</f>
        <v>0.12224043831010389</v>
      </c>
      <c r="H33" s="26">
        <f>MIRR('Exhibit 1'!G3:G19,'Part Two (1)'!$F$5,'Part Two (1)'!$F$5)</f>
        <v>0.26113051282188593</v>
      </c>
      <c r="I33" s="26">
        <f>MIRR('Exhibit 1'!H3:H19,'Part Two (1)'!$F$5,'Part Two (1)'!$F$5)</f>
        <v>0.16967009057823401</v>
      </c>
      <c r="J33" s="26">
        <f>MIRR('Exhibit 1'!I3:I19,'Part Two (1)'!$F$5,'Part Two (1)'!$F$5)</f>
        <v>0.11661000370536501</v>
      </c>
    </row>
    <row r="36" spans="2:10" x14ac:dyDescent="0.25">
      <c r="B36" s="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Exhibit 1</vt:lpstr>
      <vt:lpstr>Part One No 3 </vt:lpstr>
      <vt:lpstr>Part Two (1)</vt:lpstr>
      <vt:lpstr>Part Two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Farhang Mossavar-Rahmani</dc:creator>
  <cp:lastModifiedBy>Davi</cp:lastModifiedBy>
  <dcterms:created xsi:type="dcterms:W3CDTF">2008-05-21T06:10:18Z</dcterms:created>
  <dcterms:modified xsi:type="dcterms:W3CDTF">2020-05-24T15:24:09Z</dcterms:modified>
</cp:coreProperties>
</file>